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165" tabRatio="673" firstSheet="1" activeTab="5"/>
  </bookViews>
  <sheets>
    <sheet name="工程量清单说明" sheetId="9" r:id="rId1"/>
    <sheet name="工程量清单汇总表" sheetId="1" r:id="rId2"/>
    <sheet name="100章" sheetId="2" r:id="rId3"/>
    <sheet name="200章" sheetId="3" r:id="rId4"/>
    <sheet name="300章" sheetId="4" r:id="rId5"/>
    <sheet name="600章"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<sst xmlns="http://schemas.openxmlformats.org/spreadsheetml/2006/main" count="217" uniqueCount="168">
  <si>
    <t>工程量清单总说明</t>
  </si>
  <si>
    <t>1. 工程量清单说明</t>
  </si>
  <si>
    <r>
      <rPr>
        <sz val="10"/>
        <rFont val="宋体"/>
        <charset val="134"/>
      </rPr>
      <t>1.1</t>
    </r>
    <r>
      <rPr>
        <sz val="10"/>
        <rFont val="Times New Roman"/>
        <charset val="134"/>
      </rPr>
      <t>   </t>
    </r>
    <r>
      <rPr>
        <sz val="10"/>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</si>
  <si>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0"/>
        <rFont val="宋体"/>
        <charset val="134"/>
      </rPr>
      <t>1.2</t>
    </r>
    <r>
      <rPr>
        <sz val="10"/>
        <rFont val="Times New Roman"/>
        <charset val="134"/>
      </rPr>
      <t>   </t>
    </r>
    <r>
      <rPr>
        <sz val="10"/>
        <rFont val="宋体"/>
        <charset val="134"/>
      </rPr>
      <t>本工程量清单应与招标文件中的投标人须知、通用合同条款、专用合同条款、工程量清单计量规则、技术规范及图纸等一起阅读和理解。</t>
    </r>
  </si>
  <si>
    <r>
      <rPr>
        <sz val="10"/>
        <rFont val="宋体"/>
        <charset val="134"/>
      </rPr>
      <t>1.3</t>
    </r>
    <r>
      <rPr>
        <sz val="10"/>
        <rFont val="Times New Roman"/>
        <charset val="134"/>
      </rPr>
      <t>   </t>
    </r>
    <r>
      <rPr>
        <sz val="10"/>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者根据具体情况，按合同条款约定进行计算支付。</t>
    </r>
  </si>
  <si>
    <r>
      <rPr>
        <sz val="10"/>
        <rFont val="宋体"/>
        <charset val="134"/>
      </rPr>
      <t>1.4</t>
    </r>
    <r>
      <rPr>
        <sz val="10"/>
        <rFont val="Times New Roman"/>
        <charset val="134"/>
      </rPr>
      <t>   </t>
    </r>
    <r>
      <rPr>
        <sz val="10"/>
        <rFont val="宋体"/>
        <charset val="134"/>
      </rPr>
      <t>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r>
  </si>
  <si>
    <r>
      <rPr>
        <sz val="10"/>
        <rFont val="宋体"/>
        <charset val="134"/>
      </rPr>
      <t>1.5</t>
    </r>
    <r>
      <rPr>
        <sz val="10"/>
        <rFont val="Times New Roman"/>
        <charset val="134"/>
      </rPr>
      <t xml:space="preserve">   </t>
    </r>
    <r>
      <rPr>
        <sz val="10"/>
        <rFont val="宋体"/>
        <charset val="134"/>
      </rPr>
      <t>对作业和材料的一般说明或规定，未重复写入工程量清单内，在给工程量清单各子目标价前，应参阅第七章“技术规范”的有关内容。</t>
    </r>
  </si>
  <si>
    <r>
      <rPr>
        <sz val="10"/>
        <rFont val="宋体"/>
        <charset val="134"/>
      </rPr>
      <t>1.6</t>
    </r>
    <r>
      <rPr>
        <sz val="10"/>
        <rFont val="Times New Roman"/>
        <charset val="134"/>
      </rPr>
      <t>   </t>
    </r>
    <r>
      <rPr>
        <sz val="10"/>
        <rFont val="宋体"/>
        <charset val="134"/>
      </rPr>
      <t>工程量清单中所列工程量的变动，丝毫不会降低或影响合同条款的效力，也不免除承包人按规定的标准进行施工和修复缺陷的责任。</t>
    </r>
  </si>
  <si>
    <r>
      <rPr>
        <sz val="10"/>
        <rFont val="宋体"/>
        <charset val="134"/>
      </rPr>
      <t>1.7</t>
    </r>
    <r>
      <rPr>
        <sz val="10"/>
        <rFont val="Times New Roman"/>
        <charset val="134"/>
      </rPr>
      <t>   </t>
    </r>
    <r>
      <rPr>
        <sz val="10"/>
        <rFont val="宋体"/>
        <charset val="134"/>
      </rPr>
      <t>图纸中所列的工程数量表及数量汇总表仅是提供资料，不是工程量清单的外延。当图纸与工程量清单所列数量不一致时，以工程量清单所列数量作为报价的依据。</t>
    </r>
  </si>
  <si>
    <t>2. 投标报价说明</t>
  </si>
  <si>
    <t>2.1 工程量清单中的每一子目须填入单价或价格，且只允许有一个报价。</t>
  </si>
  <si>
    <r>
      <rPr>
        <sz val="10"/>
        <rFont val="宋体"/>
        <charset val="134"/>
      </rPr>
      <t>2.2</t>
    </r>
    <r>
      <rPr>
        <sz val="10"/>
        <rFont val="Times New Roman"/>
        <charset val="134"/>
      </rPr>
      <t>   </t>
    </r>
    <r>
      <rPr>
        <sz val="10"/>
        <rFont val="宋体"/>
        <charset val="134"/>
      </rPr>
      <t>除非合同另有规定，工程量清单中有标价的单价和总额价均已包括了为实施和完成合同工程所需的劳务、材料、机械、质检（自检）、管道视频检测、安装、缺陷修复、管理、保险、税费、利润等费用，以及合同明示或暗示的所有责任、义务和一般风险。</t>
    </r>
  </si>
  <si>
    <r>
      <rPr>
        <sz val="10"/>
        <rFont val="宋体"/>
        <charset val="134"/>
      </rPr>
      <t>2.3</t>
    </r>
    <r>
      <rPr>
        <sz val="10"/>
        <rFont val="Times New Roman"/>
        <charset val="134"/>
      </rPr>
      <t>   </t>
    </r>
    <r>
      <rPr>
        <sz val="10"/>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</si>
  <si>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0"/>
        <rFont val="宋体"/>
        <charset val="134"/>
      </rPr>
      <t>2.4</t>
    </r>
    <r>
      <rPr>
        <sz val="10"/>
        <rFont val="Times New Roman"/>
        <charset val="134"/>
      </rPr>
      <t>   </t>
    </r>
    <r>
      <rPr>
        <sz val="10"/>
        <rFont val="宋体"/>
        <charset val="134"/>
      </rPr>
      <t>符合合同条款规定的全部费用应认为已被计入有标价的工程量清单所列各子目之中，未列子目不予计量的工作，其费用应视为已分摊在本合同工程的有关子目的单价或总额价之中。</t>
    </r>
  </si>
  <si>
    <t>2.5除清单的单列子目外，所有清单子目的附属工作、措施工作、辅助材料、设施设备、安装调试等均考虑在相关单价中，不另行计量支付</t>
  </si>
  <si>
    <r>
      <rPr>
        <sz val="10"/>
        <rFont val="宋体"/>
        <charset val="134"/>
      </rPr>
      <t>2.6</t>
    </r>
    <r>
      <rPr>
        <sz val="10"/>
        <rFont val="Times New Roman"/>
        <charset val="134"/>
      </rPr>
      <t>   </t>
    </r>
    <r>
      <rPr>
        <sz val="10"/>
        <rFont val="宋体"/>
        <charset val="134"/>
      </rPr>
      <t>承包人用于本合同工程的各类装备的提供、运输、维护、拆卸、拼装等支付的费用，已包括在工程量清单的单价与总额价之中。</t>
    </r>
  </si>
  <si>
    <r>
      <rPr>
        <sz val="10"/>
        <rFont val="宋体"/>
        <charset val="134"/>
      </rPr>
      <t>2.7</t>
    </r>
    <r>
      <rPr>
        <sz val="10"/>
        <rFont val="Times New Roman"/>
        <charset val="134"/>
      </rPr>
      <t>   </t>
    </r>
    <r>
      <rPr>
        <sz val="10"/>
        <rFont val="宋体"/>
        <charset val="134"/>
      </rPr>
      <t>工程量清单中各项金额均以人民币（元）结算。</t>
    </r>
  </si>
  <si>
    <t>2.8 暂列金额（不含计日工总额）的数量及拟用子目的说明：无。</t>
  </si>
  <si>
    <t>3.计日工说明</t>
  </si>
  <si>
    <t>本项目不适用。</t>
  </si>
  <si>
    <t>4.其他说明</t>
  </si>
  <si>
    <t>其他说明中补充的计量项目及其规则（本处规定与第八章“工程量清单计量规则”、第七章“技术规范”规定不一致之处，以本处规定为准：</t>
  </si>
  <si>
    <t>4.1 投标人在编制施工组织设计时，应仔细研究所投标段的施工方案和技术要求，了解施工地点的地质、气象等情况，根据自己的技术水平、施工经验、设备配备等制定周密的安全、质量保证措施（包括人员、设备、材料、后勤保障及紧急处理措施等）及施工计划，以保证本合同工程的顺利施工，所需费用均含入相应单价或总额价内，不再单独计列。</t>
  </si>
  <si>
    <t>4.2设计单位提供的设计文件中的施工方案仅是设计单位提供的参考意见，并非发包人要求投标人必须采纳的。因此，各投标人在编制投标文件时，应充分调查，仔细研究招标文件，根据自己的技术水平、施工经验、设备配备等选择合适的方案。</t>
  </si>
  <si>
    <t>4.3 承包人应严格执行发包人或监理人提出的阶段性工期要求，根据要求合理编制施工方案和工期计划。</t>
  </si>
  <si>
    <t>4.4 承包人应在监理人的指示下，为本项目其他工程提供必要的便利条件，因此发生的一切费用均含入所报的单价或总额价内，不再单独计列。</t>
  </si>
  <si>
    <t>4.5 本工程投标报价将视为优质工程报价，承包人应精心组织施工，充分考虑各项保证措施。若未达到质量目标的要求，应无条件采取措施补救，所需费用均含入相应单价或总额价内，不再单独计列。</t>
  </si>
  <si>
    <t>4.6 除合同另有规定外，承包人为实施和完成本合同工程及缺陷修复工作中一切施工作业所需的临时出入现场和施工运输，应对所使用的由发包人提供的或按需要由承包人自建的或借用、占用、利用当地的所有出入现场的临时道路和桥梁进行养护和维修，直到工程竣工，并应保证发包人免于承担因上述临时道路的使用所引起的补偿费、诉讼费、损害赔偿、指控费及其它开支。</t>
  </si>
  <si>
    <t>4.7凡是标段内与已建铁路、公路、管线等有交叉、干扰的地段，承包人应在不干扰铁路、公路、管线正常运营的前提下合理安排施工组织计划，积极与有关部门联系，采取有效措施保证施工工期和安全，并在必要时疏导现有交通流；凡是标段内与其他在建工程有互扰的地段，承包人应做好与其它施工单位的协调工作；承包人应对上述所有工作负责，发包人将根据承包人的要求给予适当协调。承包人应将其采取上述措施而可能发生的全部费用计入投标报价中，除另有约定外发包人将不另行支付。如因承包人采取的措施不力，造成铁路、公路不能正常安全运营而给其它部门或个人造成的一切损失，或由上述原因造成本工程工期的拖延或施工费用的增加，均由承包人自行负责。</t>
  </si>
  <si>
    <t>4.8承包人在施工中必须注意保护已有的土建和安装成品，由于自身施工等原因而对其它合同工程造成污染、损坏、损失等，均应立即免费修复或足额赔偿。未经发包人及监理单位同意，禁止随意开洞、开槽。经发包人及监理单位同意，施工中对已有的土建和安装成品造成破坏的，应在施工完成后及时做好恢复工作，所需费用均含入相应单价或总额价内，不再单独计列。</t>
  </si>
  <si>
    <t>4.9结合项目所在地的实际情况，一个有经验的承包人应充分考虑到施工过程中会发生的由于施工或其他非发包人原因造成的地方矛盾和阻工问题，承包人自行负责解决，并支付所发生的一切费用。发包人协助做好协调工作，发包人的协调不免除承包人自行解决矛盾的任何责任。</t>
  </si>
  <si>
    <t>4.10建设工程一切险（包括不计免赔）及第三者责任险（包括不计免赔）等保险由承包人在开工前办理投保并报发包人备案，保险费率由承包人自行调查确定，投保的范围和条件应符合本招标文件和国家有关规定，其费用包括在清单报价内，若实际保险费用超出投标价，超出部分由施工方自行补足。一旦发生上述保险范围内的事件，由承包人自行办理索赔事宜。承包人未按要求办理上述保险，承包人不得进场开工。</t>
  </si>
  <si>
    <t>4.11根据苏人社规【2020】1号文“关于印发《江苏省工伤保险费率管理办法》的通知”，承包人应在收到缴费通知后7个工作日内为本工程中所有人员（包括临时用工）办理工伤保险，其费用包括在清单报价内，不单独支付。具体按合同履行期间最新文件执行，具体缴纳程序可与金坛区社保中心联系。</t>
  </si>
  <si>
    <t>4.12 承包人装备险和承包人职工的（人身）事故险均由承包人自行投保，保险费用由承包人承担，不单独计量支付。</t>
  </si>
  <si>
    <t>4.13 本项目竣工验收合格后，要求承包人提交纸质竣工资料的同时，提交全部相应资料的电子档案，由此产生的费用（含交竣工验收过程中与本项目有关的交、竣工会议相关费用）含在投标报价中，结算时价格不调整。</t>
  </si>
  <si>
    <t>4.14  环境保护费（含扬尘污染防治费）：按招标文件及相关规定执行，投标时按清单所示固定价计列，由承包人包干使用，超出部分包含在投标报价中，不另行计量支付。</t>
  </si>
  <si>
    <t>4.15承包人在工程施工过程中，应该严格遵守国家环境保护部门规定。承包人需承担包含施工场地硬化、降低噪声、施工水土保持、合理排污等一切与施工环保有关的设施及作业，该部分费用包括在环境保护费内。承包人有责任采取有效措施以预防和消除因施工造成的环境污染，对工程范围以外的土地及植被应注意保护，并应保证发包人避免由于污染而承担的索赔或罚款。承包人生产、生活设施应符合环保要求，并接受当地政府及有关部门的监督。</t>
  </si>
  <si>
    <r>
      <rPr>
        <sz val="10"/>
        <rFont val="宋体"/>
        <charset val="134"/>
      </rPr>
      <t>4.16 安全生产费：按招标文件及相关规定执行，用于施工安全防护用具及设施的采购和更新、安全施工措施的落实、安全生产条件的改善，不得挪作他用。</t>
    </r>
    <r>
      <rPr>
        <sz val="10"/>
        <color rgb="FFFF0000"/>
        <rFont val="宋体"/>
        <charset val="134"/>
      </rPr>
      <t>按200~700章的1.5%进行计取，费率不得改动,该金额在合同实施期间将保持不变，不随工程量清单合计金额的变化而调整</t>
    </r>
    <r>
      <rPr>
        <sz val="10"/>
        <rFont val="宋体"/>
        <charset val="134"/>
      </rPr>
      <t>。发包人将根据实际情况按实结算，且对承包人相关工作考核后根据考核结果进行支付，超出部分不予计量。</t>
    </r>
  </si>
  <si>
    <t>4.17对于标段中与既有道路有交叉、干扰的地段，施工时应保证施工和交通的安全。承包人应在主要交叉点实行道路两侧围挡施工，设立规范的安全禁示和指示标志。在人员密度大、流动大的地段以及其它需要地段也必须采取围挡施工，以确保施工安全和人员安全。因此发生的一切费用不单独计量和支付，已包含在投标报价内。</t>
  </si>
  <si>
    <t>4.18临时道路修建、养护与拆除：投标人报价时应考虑错车道的设置、便道加宽加固、防护措施、临时排水沟等费用，该费用包含在投标报价中，不另行计量支付。利用老路部分需对老路进行养护修补，该费用包括在报价中不单独计量。</t>
  </si>
  <si>
    <t>4.19 承包人驻地建设：固定价由承包人包干使用，超出部分不予计量。承包人驻地建设必须满足如下要求：
（1）承包人应在其中心驻地区域内，建造现场办公室、会议室等区域，驻地用房根据需要采用砖混结构或其他结构，但不得采用简易棚式结构，需经过发包人验收合格。
（2）在合同实施期间，承包人应在其驻地建立工地试验室，负责材料检验与工程质量的控制试验。工地试验室应在取得交通运输行业主管部门核发的相应资质证书后方可启用。试验用检测设备均应经相应的计量部门或检测机构检定合格，并须在使用中定期进行校正。试验室用房和试验仪器、设备及一切供应等均由承包人负责自费提供，需经过发包人验收合格。</t>
  </si>
  <si>
    <t>4.20 承包人为实施合同工程需要的施工用水、用电等，由承包人自行负责解决，并执行有关部门用电、用水的管理要求，由此产生的一切费用应计入投标报价中，不单独计量支付。</t>
  </si>
  <si>
    <t xml:space="preserve">4.21 交通管制措施费：包含在投标报价中，不单列。施工现场交通管制必须满足如下要求：
（1）中标后承包人按照规定时效办理各类涉路许可手续，包括许可材料准备及交通组织方案编制与审查等全部工作，并协助建设单位在媒体上发布施工通告，做好周边企业及民众的宣传告知工作；
（2）施工期间交通组织方案（含绕行方案）必须符合监理、路政、交警的评审要求，配备专职现场交通协管人员；
（3）施工前限载、限速等交通管制费包含在本子目费用中，不另行计量支付。 </t>
  </si>
  <si>
    <t>4.22 100章未列子目或所列子目费用不足部分由投标人考虑在投标报价中，不另行计量支付</t>
  </si>
  <si>
    <t>4.23 清理、挖除、拆除类项目均含外运和弃方场地费用，弃土用地投标人自行商谈，并承担相应费用。报价时充分考虑现场实际情况、环保、安全等要求，由投标人自行报价，费用包括在单价中，结算时不予调整。</t>
  </si>
  <si>
    <t>4.24 本项目需充分利用挖出土方及淤泥，挖方的处置需根据发包人的指示，可利用部分需堆至临时堆土场，不可利用部分由承包人自行弃除。报价时充分考虑现场实际情况、环保、安全等要求，由投标人自行报价。</t>
  </si>
  <si>
    <t>4.25本项目承包人自检发生的工程检测检验费均在相关项目综合单价内考虑，结算时，不另行计取。</t>
  </si>
  <si>
    <t>社头集镇社大路提档升级工程（二次）</t>
  </si>
  <si>
    <t>工程名称：社头集镇社大路提档升级工程（二次）                                         货币单位：人民币元</t>
  </si>
  <si>
    <t>序号</t>
  </si>
  <si>
    <t>章节</t>
  </si>
  <si>
    <t>项目名称</t>
  </si>
  <si>
    <t>限价金额</t>
  </si>
  <si>
    <t>总则</t>
  </si>
  <si>
    <t>路基</t>
  </si>
  <si>
    <t>路面</t>
  </si>
  <si>
    <t>桥梁、涵洞</t>
  </si>
  <si>
    <t>隧道(空)</t>
  </si>
  <si>
    <t>交通工程及预埋管线</t>
  </si>
  <si>
    <t>绿化及环境保护</t>
  </si>
  <si>
    <t>清单第100章至第700章合计（1+2+3+4+5+6+7）</t>
  </si>
  <si>
    <t>暂列金额（24629.11元不得改动）</t>
  </si>
  <si>
    <t>合计（8＋9）</t>
  </si>
  <si>
    <t>清单  第100章   总则</t>
  </si>
  <si>
    <t>工程名称：社头集镇社大路提档升级工程（二次）                           货币单位：人民币元</t>
  </si>
  <si>
    <t>子目号</t>
  </si>
  <si>
    <t>子目名称</t>
  </si>
  <si>
    <t>单位</t>
  </si>
  <si>
    <t>数量</t>
  </si>
  <si>
    <t>限价单价</t>
  </si>
  <si>
    <t>限价合价</t>
  </si>
  <si>
    <t>通则</t>
  </si>
  <si>
    <t/>
  </si>
  <si>
    <t>101-1</t>
  </si>
  <si>
    <t>保险费</t>
  </si>
  <si>
    <t>-a</t>
  </si>
  <si>
    <t>建筑工程一切险及第三者责任险</t>
  </si>
  <si>
    <t>总额</t>
  </si>
  <si>
    <t>工程管理</t>
  </si>
  <si>
    <t>102-1</t>
  </si>
  <si>
    <t>102-1-a</t>
  </si>
  <si>
    <t>竣工文件费</t>
  </si>
  <si>
    <t>102-2</t>
  </si>
  <si>
    <t>环境保护费（含扬尘污染防治费）</t>
  </si>
  <si>
    <t>102-3</t>
  </si>
  <si>
    <t>安全生产费（按200~700章的1.5%进行计取，费率不得改动）</t>
  </si>
  <si>
    <t>承包人驻地建设</t>
  </si>
  <si>
    <t>104-1</t>
  </si>
  <si>
    <t>100章小计（结转至工程量清单汇总表）  人民币元</t>
  </si>
  <si>
    <t>清单  第200章   路基</t>
  </si>
  <si>
    <t>工程名称：社头集镇社大路提档升级工程（二次）                         货币单位：人民币元</t>
  </si>
  <si>
    <t>场地清理</t>
  </si>
  <si>
    <t>202-2</t>
  </si>
  <si>
    <t>挖除旧路面</t>
  </si>
  <si>
    <t>拆除老路砼板块（含锯缝）</t>
  </si>
  <si>
    <t>m3</t>
  </si>
  <si>
    <t>-b</t>
  </si>
  <si>
    <t>铣刨沥青面层</t>
  </si>
  <si>
    <t>m2</t>
  </si>
  <si>
    <t>203</t>
  </si>
  <si>
    <t>挖方路基</t>
  </si>
  <si>
    <t>203-1</t>
  </si>
  <si>
    <t>路基挖方</t>
  </si>
  <si>
    <t>基层、路基开挖</t>
  </si>
  <si>
    <t>205</t>
  </si>
  <si>
    <t>特殊地区路基处理</t>
  </si>
  <si>
    <t>205-1</t>
  </si>
  <si>
    <t>软土路基处理</t>
  </si>
  <si>
    <t>-d</t>
  </si>
  <si>
    <t>土工合成材料</t>
  </si>
  <si>
    <t>-d-3</t>
  </si>
  <si>
    <t>塑钢格栅</t>
  </si>
  <si>
    <t>200章小计（结转至工程量清单汇总表）    人民币元</t>
  </si>
  <si>
    <t>清单  第300章   路面</t>
  </si>
  <si>
    <t>工程名称：社头集镇社大路提档升级工程（二次）                                  货币单位：人民币元</t>
  </si>
  <si>
    <t>透层和黏层</t>
  </si>
  <si>
    <t>308-2</t>
  </si>
  <si>
    <t>黏层(PC-3乳化沥青)</t>
  </si>
  <si>
    <t>308-3</t>
  </si>
  <si>
    <t>抗裂贴</t>
  </si>
  <si>
    <t>309</t>
  </si>
  <si>
    <t>热拌沥青混合料面层</t>
  </si>
  <si>
    <t>309-1</t>
  </si>
  <si>
    <t>细粒式沥青混凝土</t>
  </si>
  <si>
    <t>3cmAC-13C细粒式沥青混凝土</t>
  </si>
  <si>
    <t>309-2</t>
  </si>
  <si>
    <t>中粒式沥青混凝土</t>
  </si>
  <si>
    <t>5cmAC-20C中粒式沥青混凝土</t>
  </si>
  <si>
    <t>312</t>
  </si>
  <si>
    <t>水泥混凝土面板</t>
  </si>
  <si>
    <t>312-1</t>
  </si>
  <si>
    <t>C20砼</t>
  </si>
  <si>
    <t>C30砼</t>
  </si>
  <si>
    <t>312-2</t>
  </si>
  <si>
    <t>钢筋</t>
  </si>
  <si>
    <t>带肋钢筋（HRB335、HRB400）（路面钢筋制作、安装、植筋，钢筋规格综合考虑）</t>
  </si>
  <si>
    <t>kg</t>
  </si>
  <si>
    <t>312-3</t>
  </si>
  <si>
    <t>灌缝（原砼板块裂缝灌缝，填缝料为乳化沥青，含原缝清缝、填缝料嵌缝等全部工作）</t>
  </si>
  <si>
    <t>m</t>
  </si>
  <si>
    <t>路面及中央分隔带排水</t>
  </si>
  <si>
    <t>314-3</t>
  </si>
  <si>
    <t>井抬高（利用原盖板）</t>
  </si>
  <si>
    <t>座</t>
  </si>
  <si>
    <t>300章小计（结转至工程量清单汇总表）      人民币元</t>
  </si>
  <si>
    <t>清单  第600章   安全设施及预埋管线</t>
  </si>
  <si>
    <t>工程名称：社头集镇社大路提档升级工程（二次）                                          货币单位：人民币元</t>
  </si>
  <si>
    <t>604</t>
  </si>
  <si>
    <t>道路交通标志</t>
  </si>
  <si>
    <t>604-1-C</t>
  </si>
  <si>
    <t>单柱式交通标志（A700）</t>
  </si>
  <si>
    <t>个</t>
  </si>
  <si>
    <t>604-1-f</t>
  </si>
  <si>
    <t>单柱式交通标志（600*600）</t>
  </si>
  <si>
    <t>604-1-a</t>
  </si>
  <si>
    <t>单柱式交通标志（D600）正六边形</t>
  </si>
  <si>
    <t>605</t>
  </si>
  <si>
    <t>道路交通标线</t>
  </si>
  <si>
    <t>605-1</t>
  </si>
  <si>
    <t>热熔型涂料路面标线</t>
  </si>
  <si>
    <t>605-8-1</t>
  </si>
  <si>
    <t>减速带</t>
  </si>
  <si>
    <t>605-8-2</t>
  </si>
  <si>
    <t>2m长钢管阻车器</t>
  </si>
  <si>
    <t>通信和电力管道与预埋（预留）基础</t>
  </si>
  <si>
    <t>607-3</t>
  </si>
  <si>
    <t>管道工程（1孔PE50，含土方挖填，管道铺设）</t>
  </si>
  <si>
    <t>600章小计（结转至工程量清单汇总表）      人民币元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</si>
</sst>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5">
    <font>
      <sz val="11"/>
      <color theme="1"/>
      <name val="宋体"/>
      <charset val="134"/>
      <scheme val="minor"/>
    </font>
    <font>
      <b/>
      <sz val="16"/>
      <name val="宋体"/>
      <charset val="134"/>
    </font>
    <font>
      <sz val="10"/>
      <name val="宋体"/>
      <charset val="134"/>
      <scheme val="minor"/>
    </font>
    <font>
      <b/>
      <sz val="11"/>
      <name val="宋体"/>
      <charset val="134"/>
    </font>
    <font>
      <sz val="10"/>
      <color indexed="8"/>
      <name val="宋体"/>
      <charset val="134"/>
      <scheme val="minor"/>
    </font>
    <font>
      <b/>
      <sz val="10"/>
      <name val="宋体"/>
      <charset val="134"/>
      <scheme val="minor"/>
    </font>
    <font>
      <sz val="11"/>
      <name val="宋体"/>
      <charset val="134"/>
    </font>
    <font>
      <sz val="10"/>
      <color theme="1"/>
      <name val="宋体"/>
      <charset val="134"/>
      <scheme val="minor"/>
    </font>
    <font>
      <b/>
      <sz val="12"/>
      <name val="黑体"/>
      <charset val="134"/>
    </font>
    <font>
      <b/>
      <sz val="1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0"/>
    </font>
    <font>
      <sz val="9"/>
      <color theme="1"/>
      <name val="宋体"/>
      <charset val="134"/>
      <scheme val="minor"/>
    </font>
    <font>
      <sz val="10"/>
      <name val="Times New Roman"/>
      <charset val="134"/>
    </font>
    <font>
      <sz val="10"/>
      <color rgb="FFFF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4" borderId="14" applyNumberFormat="0" applyAlignment="0" applyProtection="0">
      <alignment vertical="center"/>
    </xf>
    <xf numFmtId="0" fontId="20" fillId="5" borderId="15" applyNumberFormat="0" applyAlignment="0" applyProtection="0">
      <alignment vertical="center"/>
    </xf>
    <xf numFmtId="0" fontId="21" fillId="5" borderId="14" applyNumberFormat="0" applyAlignment="0" applyProtection="0">
      <alignment vertical="center"/>
    </xf>
    <xf numFmtId="0" fontId="22" fillId="6"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0" fillId="0" borderId="0">
      <alignment vertical="center"/>
    </xf>
    <xf numFmtId="0" fontId="30" fillId="0" borderId="0"/>
    <xf numFmtId="0" fontId="30" fillId="0" borderId="0"/>
    <xf numFmtId="0" fontId="30" fillId="0" borderId="0"/>
    <xf numFmtId="0" fontId="30" fillId="0" borderId="0"/>
    <xf numFmtId="0" fontId="31" fillId="0" borderId="0" applyFill="0"/>
    <xf numFmtId="0" fontId="32" fillId="0" borderId="0"/>
  </cellStyleXfs>
  <cellXfs count="58">
    <xf numFmtId="0" fontId="0" fillId="0" borderId="0" xfId="0">
      <alignment vertical="center"/>
    </xf>
    <xf numFmtId="0" fontId="1" fillId="0" borderId="1" xfId="0" applyFont="1" applyFill="1" applyBorder="1" applyAlignment="1" applyProtection="1">
      <alignment horizontal="center" vertical="center"/>
    </xf>
    <xf numFmtId="0" fontId="2" fillId="0" borderId="1"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xf>
    <xf numFmtId="177" fontId="3" fillId="0" borderId="1" xfId="0" applyNumberFormat="1" applyFont="1" applyFill="1" applyBorder="1" applyAlignment="1" applyProtection="1">
      <alignment horizontal="right" vertical="center"/>
    </xf>
    <xf numFmtId="0" fontId="4" fillId="0" borderId="1" xfId="0" applyFont="1" applyFill="1" applyBorder="1" applyAlignment="1" applyProtection="1">
      <alignment horizontal="left" vertical="center" wrapText="1"/>
    </xf>
    <xf numFmtId="0" fontId="4"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176" fontId="4" fillId="0" borderId="1" xfId="0" applyNumberFormat="1" applyFont="1" applyFill="1" applyBorder="1" applyAlignment="1" applyProtection="1">
      <alignment horizontal="left" vertical="center" wrapText="1"/>
    </xf>
    <xf numFmtId="176" fontId="3" fillId="0" borderId="1" xfId="0" applyNumberFormat="1" applyFont="1" applyFill="1" applyBorder="1" applyAlignment="1" applyProtection="1">
      <alignment horizontal="right" vertical="center"/>
    </xf>
    <xf numFmtId="0" fontId="1" fillId="0" borderId="2" xfId="0" applyFont="1" applyFill="1" applyBorder="1" applyAlignment="1" applyProtection="1">
      <alignment horizontal="center" vertical="center"/>
    </xf>
    <xf numFmtId="0" fontId="1" fillId="0" borderId="3" xfId="0" applyFont="1" applyFill="1" applyBorder="1" applyAlignment="1" applyProtection="1">
      <alignment horizontal="center" vertical="center"/>
    </xf>
    <xf numFmtId="0" fontId="2" fillId="0" borderId="2" xfId="0" applyNumberFormat="1" applyFont="1" applyFill="1" applyBorder="1" applyAlignment="1" applyProtection="1">
      <alignment horizontal="left" vertical="center"/>
    </xf>
    <xf numFmtId="0" fontId="2" fillId="0" borderId="3" xfId="0" applyNumberFormat="1" applyFont="1" applyFill="1" applyBorder="1" applyAlignment="1" applyProtection="1">
      <alignment horizontal="left" vertical="center"/>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177" fontId="2"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xf>
    <xf numFmtId="177" fontId="5" fillId="0" borderId="1" xfId="0" applyNumberFormat="1" applyFont="1" applyFill="1" applyBorder="1" applyAlignment="1" applyProtection="1">
      <alignment vertical="center"/>
    </xf>
    <xf numFmtId="0" fontId="1" fillId="0" borderId="4" xfId="0" applyFont="1" applyFill="1" applyBorder="1" applyAlignment="1" applyProtection="1">
      <alignment horizontal="center" vertical="center"/>
    </xf>
    <xf numFmtId="0" fontId="1" fillId="0" borderId="5" xfId="0" applyFont="1" applyFill="1" applyBorder="1" applyAlignment="1" applyProtection="1">
      <alignment horizontal="center" vertical="center"/>
    </xf>
    <xf numFmtId="0" fontId="1" fillId="0" borderId="6" xfId="0" applyFont="1" applyFill="1" applyBorder="1" applyAlignment="1" applyProtection="1">
      <alignment horizontal="center" vertical="center"/>
    </xf>
    <xf numFmtId="0" fontId="6" fillId="0" borderId="7" xfId="0" applyNumberFormat="1" applyFont="1" applyFill="1" applyBorder="1" applyAlignment="1" applyProtection="1">
      <alignment horizontal="left" vertical="center"/>
    </xf>
    <xf numFmtId="0" fontId="6" fillId="0" borderId="8" xfId="0" applyNumberFormat="1" applyFont="1" applyFill="1" applyBorder="1" applyAlignment="1" applyProtection="1">
      <alignment horizontal="left" vertical="center"/>
    </xf>
    <xf numFmtId="0" fontId="6" fillId="0" borderId="9"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xf>
    <xf numFmtId="0" fontId="0" fillId="0" borderId="0" xfId="0" applyFill="1">
      <alignment vertical="center"/>
    </xf>
    <xf numFmtId="176" fontId="6" fillId="0" borderId="1" xfId="0" applyNumberFormat="1" applyFont="1" applyFill="1" applyBorder="1" applyAlignment="1" applyProtection="1">
      <alignment horizontal="center" vertical="center"/>
      <protection locked="0"/>
    </xf>
    <xf numFmtId="176" fontId="6" fillId="0" borderId="1" xfId="0" applyNumberFormat="1"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xf>
    <xf numFmtId="0" fontId="3" fillId="0" borderId="3" xfId="0" applyNumberFormat="1" applyFont="1" applyFill="1" applyBorder="1" applyAlignment="1" applyProtection="1">
      <alignment horizontal="left" vertical="center"/>
    </xf>
    <xf numFmtId="0" fontId="3" fillId="0" borderId="10" xfId="0" applyNumberFormat="1" applyFont="1" applyFill="1" applyBorder="1" applyAlignment="1" applyProtection="1">
      <alignment horizontal="left" vertical="center"/>
    </xf>
    <xf numFmtId="176" fontId="3" fillId="0" borderId="1" xfId="0" applyNumberFormat="1" applyFont="1" applyFill="1" applyBorder="1" applyAlignment="1" applyProtection="1">
      <alignment vertical="center"/>
    </xf>
    <xf numFmtId="0" fontId="1" fillId="0" borderId="1" xfId="49"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176" fontId="2" fillId="0" borderId="1" xfId="0" applyNumberFormat="1" applyFont="1" applyFill="1" applyBorder="1" applyAlignment="1" applyProtection="1">
      <alignment horizontal="center" vertical="center"/>
    </xf>
    <xf numFmtId="176" fontId="7" fillId="0" borderId="1" xfId="0" applyNumberFormat="1" applyFont="1" applyBorder="1" applyAlignment="1">
      <alignment horizontal="center" vertical="center"/>
    </xf>
    <xf numFmtId="176" fontId="5" fillId="0" borderId="1" xfId="0" applyNumberFormat="1" applyFont="1" applyFill="1" applyBorder="1" applyAlignment="1" applyProtection="1">
      <alignment horizontal="center"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justify" vertical="center"/>
    </xf>
    <xf numFmtId="0" fontId="2" fillId="0" borderId="1" xfId="50" applyFont="1" applyBorder="1" applyAlignment="1">
      <alignment vertical="center" wrapText="1"/>
    </xf>
    <xf numFmtId="0" fontId="10" fillId="0" borderId="1" xfId="0" applyFont="1" applyFill="1" applyBorder="1" applyAlignment="1" applyProtection="1">
      <alignment horizontal="left" vertical="center" wrapText="1"/>
    </xf>
    <xf numFmtId="0" fontId="10" fillId="0"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10" fontId="0" fillId="0" borderId="0" xfId="0" applyNumberFormat="1">
      <alignment vertical="center"/>
    </xf>
    <xf numFmtId="0" fontId="10" fillId="2" borderId="1" xfId="0" applyFont="1" applyFill="1" applyBorder="1" applyAlignment="1" applyProtection="1">
      <alignment horizontal="left" vertical="center" wrapText="1"/>
    </xf>
    <xf numFmtId="0" fontId="2" fillId="0" borderId="1" xfId="50" applyFont="1" applyFill="1" applyBorder="1" applyAlignment="1">
      <alignment vertical="center" wrapText="1"/>
    </xf>
    <xf numFmtId="0" fontId="0" fillId="0" borderId="0" xfId="0" applyAlignment="1">
      <alignment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江都二标(200和300章）" xfId="49"/>
    <cellStyle name="常规 2" xfId="50"/>
    <cellStyle name="常规 10 3" xfId="51"/>
    <cellStyle name="常规 21 2" xfId="52"/>
    <cellStyle name="常规 3" xfId="53"/>
    <cellStyle name="常规_清单支付月报表" xfId="54"/>
    <cellStyle name="常规_第300章" xfId="55"/>
    <cellStyle name="Normal"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0"/>
  <sheetViews>
    <sheetView workbookViewId="0">
      <selection activeCell="A21" sqref="A21"/>
    </sheetView>
  </sheetViews>
  <sheetFormatPr defaultColWidth="9" defaultRowHeight="13.5" outlineLevelCol="2"/>
  <cols>
    <col min="1" max="1" width="113.5" customWidth="1"/>
  </cols>
  <sheetData>
    <row r="1" ht="14.25" spans="1:1">
      <c r="A1" s="47" t="s">
        <v>0</v>
      </c>
    </row>
    <row r="2" spans="1:1">
      <c r="A2" s="48" t="s">
        <v>1</v>
      </c>
    </row>
    <row r="3" ht="33" customHeight="1" spans="1:1">
      <c r="A3" s="49" t="s">
        <v>2</v>
      </c>
    </row>
    <row r="4" ht="18" customHeight="1" spans="1:1">
      <c r="A4" s="49" t="s">
        <v>3</v>
      </c>
    </row>
    <row r="5" ht="50" customHeight="1" spans="1:1">
      <c r="A5" s="49" t="s">
        <v>4</v>
      </c>
    </row>
    <row r="6" ht="38" customHeight="1" spans="1:1">
      <c r="A6" s="49" t="s">
        <v>5</v>
      </c>
    </row>
    <row r="7" ht="21" customHeight="1" spans="1:1">
      <c r="A7" s="49" t="s">
        <v>6</v>
      </c>
    </row>
    <row r="8" ht="20" customHeight="1" spans="1:1">
      <c r="A8" s="49" t="s">
        <v>7</v>
      </c>
    </row>
    <row r="9" ht="32" customHeight="1" spans="1:1">
      <c r="A9" s="49" t="s">
        <v>8</v>
      </c>
    </row>
    <row r="10" spans="1:1">
      <c r="A10" s="48"/>
    </row>
    <row r="11" spans="1:1">
      <c r="A11" s="48" t="s">
        <v>9</v>
      </c>
    </row>
    <row r="12" ht="22" customHeight="1" spans="1:1">
      <c r="A12" s="49" t="s">
        <v>10</v>
      </c>
    </row>
    <row r="13" ht="42" customHeight="1" spans="1:1">
      <c r="A13" s="49" t="s">
        <v>11</v>
      </c>
    </row>
    <row r="14" ht="36" customHeight="1" spans="1:1">
      <c r="A14" s="49" t="s">
        <v>12</v>
      </c>
    </row>
    <row r="15" ht="35" customHeight="1" spans="1:1">
      <c r="A15" s="49" t="s">
        <v>13</v>
      </c>
    </row>
    <row r="16" spans="1:1">
      <c r="A16" s="50" t="s">
        <v>14</v>
      </c>
    </row>
    <row r="17" spans="1:1">
      <c r="A17" s="49" t="s">
        <v>15</v>
      </c>
    </row>
    <row r="18" spans="1:1">
      <c r="A18" s="49" t="s">
        <v>16</v>
      </c>
    </row>
    <row r="19" spans="1:1">
      <c r="A19" s="51" t="s">
        <v>17</v>
      </c>
    </row>
    <row r="20" spans="1:1">
      <c r="A20" s="48"/>
    </row>
    <row r="21" spans="1:1">
      <c r="A21" s="48" t="s">
        <v>18</v>
      </c>
    </row>
    <row r="22" spans="1:1">
      <c r="A22" s="52" t="s">
        <v>19</v>
      </c>
    </row>
    <row r="23" spans="1:1">
      <c r="A23" s="48"/>
    </row>
    <row r="24" spans="1:1">
      <c r="A24" s="48" t="s">
        <v>20</v>
      </c>
    </row>
    <row r="25" ht="24" customHeight="1" spans="1:1">
      <c r="A25" s="52" t="s">
        <v>21</v>
      </c>
    </row>
    <row r="26" ht="48" customHeight="1" spans="1:1">
      <c r="A26" s="52" t="s">
        <v>22</v>
      </c>
    </row>
    <row r="27" ht="36" customHeight="1" spans="1:1">
      <c r="A27" s="52" t="s">
        <v>23</v>
      </c>
    </row>
    <row r="28" spans="1:1">
      <c r="A28" s="52" t="s">
        <v>24</v>
      </c>
    </row>
    <row r="29" spans="1:1">
      <c r="A29" s="52" t="s">
        <v>25</v>
      </c>
    </row>
    <row r="30" ht="35" customHeight="1" spans="1:1">
      <c r="A30" s="52" t="s">
        <v>26</v>
      </c>
    </row>
    <row r="31" ht="47" customHeight="1" spans="1:1">
      <c r="A31" s="52" t="s">
        <v>27</v>
      </c>
    </row>
    <row r="32" ht="74" customHeight="1" spans="1:1">
      <c r="A32" s="52" t="s">
        <v>28</v>
      </c>
    </row>
    <row r="33" ht="49" customHeight="1" spans="1:1">
      <c r="A33" s="52" t="s">
        <v>29</v>
      </c>
    </row>
    <row r="34" ht="40" customHeight="1" spans="1:1">
      <c r="A34" s="52" t="s">
        <v>30</v>
      </c>
    </row>
    <row r="35" ht="62" customHeight="1" spans="1:3">
      <c r="A35" s="53" t="s">
        <v>31</v>
      </c>
      <c r="C35" s="54"/>
    </row>
    <row r="36" ht="42" customHeight="1" spans="1:1">
      <c r="A36" s="52" t="s">
        <v>32</v>
      </c>
    </row>
    <row r="37" ht="28" customHeight="1" spans="1:1">
      <c r="A37" s="52" t="s">
        <v>33</v>
      </c>
    </row>
    <row r="38" ht="40" customHeight="1" spans="1:1">
      <c r="A38" s="53" t="s">
        <v>34</v>
      </c>
    </row>
    <row r="39" ht="31" customHeight="1" spans="1:1">
      <c r="A39" s="55" t="s">
        <v>35</v>
      </c>
    </row>
    <row r="40" ht="59" customHeight="1" spans="1:1">
      <c r="A40" s="56" t="s">
        <v>36</v>
      </c>
    </row>
    <row r="41" ht="56" customHeight="1" spans="1:3">
      <c r="A41" s="53" t="s">
        <v>37</v>
      </c>
      <c r="B41" s="57"/>
      <c r="C41" s="54"/>
    </row>
    <row r="42" ht="48" customHeight="1" spans="1:1">
      <c r="A42" s="56" t="s">
        <v>38</v>
      </c>
    </row>
    <row r="43" ht="40" customHeight="1" spans="1:1">
      <c r="A43" s="50" t="s">
        <v>39</v>
      </c>
    </row>
    <row r="44" ht="94" customHeight="1" spans="1:1">
      <c r="A44" s="52" t="s">
        <v>40</v>
      </c>
    </row>
    <row r="45" ht="38" customHeight="1" spans="1:1">
      <c r="A45" s="51" t="s">
        <v>41</v>
      </c>
    </row>
    <row r="46" ht="75" customHeight="1" spans="1:1">
      <c r="A46" s="51" t="s">
        <v>42</v>
      </c>
    </row>
    <row r="47" ht="25" customHeight="1" spans="1:1">
      <c r="A47" s="53" t="s">
        <v>43</v>
      </c>
    </row>
    <row r="48" ht="36" customHeight="1" spans="1:1">
      <c r="A48" s="52" t="s">
        <v>44</v>
      </c>
    </row>
    <row r="49" ht="39" customHeight="1" spans="1:1">
      <c r="A49" s="52" t="s">
        <v>45</v>
      </c>
    </row>
    <row r="50" ht="28" customHeight="1" spans="1:1">
      <c r="A50" s="52" t="s">
        <v>46</v>
      </c>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3"/>
  <sheetViews>
    <sheetView workbookViewId="0">
      <selection activeCell="A2" sqref="A2:D2"/>
    </sheetView>
  </sheetViews>
  <sheetFormatPr defaultColWidth="9" defaultRowHeight="13.5" outlineLevelCol="3"/>
  <cols>
    <col min="2" max="2" width="11.25" customWidth="1"/>
    <col min="3" max="3" width="42.8833333333333" customWidth="1"/>
    <col min="4" max="4" width="27" customWidth="1"/>
    <col min="5" max="5" width="12.6333333333333"/>
  </cols>
  <sheetData>
    <row r="1" ht="34" customHeight="1" spans="1:4">
      <c r="A1" s="42" t="s">
        <v>47</v>
      </c>
      <c r="B1" s="42"/>
      <c r="C1" s="42"/>
      <c r="D1" s="42"/>
    </row>
    <row r="2" ht="38" customHeight="1" spans="1:4">
      <c r="A2" s="20" t="s">
        <v>48</v>
      </c>
      <c r="B2" s="20"/>
      <c r="C2" s="20"/>
      <c r="D2" s="20"/>
    </row>
    <row r="3" ht="35" customHeight="1" spans="1:4">
      <c r="A3" s="43" t="s">
        <v>49</v>
      </c>
      <c r="B3" s="43" t="s">
        <v>50</v>
      </c>
      <c r="C3" s="43" t="s">
        <v>51</v>
      </c>
      <c r="D3" s="43" t="s">
        <v>52</v>
      </c>
    </row>
    <row r="4" ht="35" customHeight="1" spans="1:4">
      <c r="A4" s="43">
        <v>1</v>
      </c>
      <c r="B4" s="43">
        <v>100</v>
      </c>
      <c r="C4" s="43" t="s">
        <v>53</v>
      </c>
      <c r="D4" s="44">
        <f>'100章'!F15</f>
        <v>16191.424516</v>
      </c>
    </row>
    <row r="5" ht="35" customHeight="1" spans="1:4">
      <c r="A5" s="43">
        <v>2</v>
      </c>
      <c r="B5" s="43">
        <v>200</v>
      </c>
      <c r="C5" s="43" t="s">
        <v>54</v>
      </c>
      <c r="D5" s="44">
        <f>'200章'!F15</f>
        <v>11662.061</v>
      </c>
    </row>
    <row r="6" ht="35" customHeight="1" spans="1:4">
      <c r="A6" s="43">
        <v>3</v>
      </c>
      <c r="B6" s="43">
        <v>300</v>
      </c>
      <c r="C6" s="43" t="s">
        <v>55</v>
      </c>
      <c r="D6" s="44">
        <f>'300章'!F22</f>
        <v>414916.183</v>
      </c>
    </row>
    <row r="7" ht="35" customHeight="1" spans="1:4">
      <c r="A7" s="43">
        <v>4</v>
      </c>
      <c r="B7" s="43">
        <v>400</v>
      </c>
      <c r="C7" s="43" t="s">
        <v>56</v>
      </c>
      <c r="D7" s="44">
        <v>0</v>
      </c>
    </row>
    <row r="8" ht="35" customHeight="1" spans="1:4">
      <c r="A8" s="43">
        <v>5</v>
      </c>
      <c r="B8" s="43">
        <v>500</v>
      </c>
      <c r="C8" s="43" t="s">
        <v>57</v>
      </c>
      <c r="D8" s="44">
        <v>0</v>
      </c>
    </row>
    <row r="9" ht="35" customHeight="1" spans="1:4">
      <c r="A9" s="43">
        <v>6</v>
      </c>
      <c r="B9" s="43">
        <v>600</v>
      </c>
      <c r="C9" s="43" t="s">
        <v>58</v>
      </c>
      <c r="D9" s="45">
        <f>'600章'!F15</f>
        <v>49812.52</v>
      </c>
    </row>
    <row r="10" ht="35" customHeight="1" spans="1:4">
      <c r="A10" s="43">
        <v>7</v>
      </c>
      <c r="B10" s="43">
        <v>700</v>
      </c>
      <c r="C10" s="43" t="s">
        <v>59</v>
      </c>
      <c r="D10" s="45">
        <v>0</v>
      </c>
    </row>
    <row r="11" ht="35" customHeight="1" spans="1:4">
      <c r="A11" s="43">
        <v>8</v>
      </c>
      <c r="B11" s="43" t="s">
        <v>60</v>
      </c>
      <c r="C11" s="43"/>
      <c r="D11" s="44">
        <f>SUM(D4:D10)</f>
        <v>492582.188516</v>
      </c>
    </row>
    <row r="12" ht="35" customHeight="1" spans="1:4">
      <c r="A12" s="43">
        <v>9</v>
      </c>
      <c r="B12" s="19" t="s">
        <v>61</v>
      </c>
      <c r="C12" s="19"/>
      <c r="D12" s="7">
        <f>D11*0.05</f>
        <v>24629.1094258</v>
      </c>
    </row>
    <row r="13" ht="35" customHeight="1" spans="1:4">
      <c r="A13" s="43">
        <v>10</v>
      </c>
      <c r="B13" s="43" t="s">
        <v>62</v>
      </c>
      <c r="C13" s="43"/>
      <c r="D13" s="46">
        <f>D11+D12</f>
        <v>517211.2979418</v>
      </c>
    </row>
  </sheetData>
  <mergeCells count="5">
    <mergeCell ref="A1:D1"/>
    <mergeCell ref="A2:D2"/>
    <mergeCell ref="B11:C11"/>
    <mergeCell ref="B12:C12"/>
    <mergeCell ref="B13:C13"/>
  </mergeCells>
  <pageMargins left="0.7" right="0.7" top="0.75" bottom="0.75" header="0.3" footer="0.3"/>
  <pageSetup paperSize="9" scale="9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5"/>
  <sheetViews>
    <sheetView zoomScale="90" zoomScaleNormal="90" workbookViewId="0">
      <selection activeCell="A2" sqref="A2:F2"/>
    </sheetView>
  </sheetViews>
  <sheetFormatPr defaultColWidth="9" defaultRowHeight="13.5" outlineLevelCol="6"/>
  <cols>
    <col min="2" max="2" width="22.6333333333333" customWidth="1"/>
    <col min="3" max="3" width="15.75" customWidth="1"/>
    <col min="4" max="4" width="12.5" customWidth="1"/>
    <col min="5" max="6" width="14.3833333333333" customWidth="1"/>
    <col min="9" max="9" width="12.6333333333333"/>
  </cols>
  <sheetData>
    <row r="1" ht="36" customHeight="1" spans="1:6">
      <c r="A1" s="24" t="s">
        <v>63</v>
      </c>
      <c r="B1" s="25"/>
      <c r="C1" s="25"/>
      <c r="D1" s="25"/>
      <c r="E1" s="26"/>
      <c r="F1" s="26"/>
    </row>
    <row r="2" ht="35" customHeight="1" spans="1:6">
      <c r="A2" s="27" t="s">
        <v>64</v>
      </c>
      <c r="B2" s="28"/>
      <c r="C2" s="28"/>
      <c r="D2" s="28"/>
      <c r="E2" s="29"/>
      <c r="F2" s="29"/>
    </row>
    <row r="3" ht="35" customHeight="1" spans="1:6">
      <c r="A3" s="30" t="s">
        <v>65</v>
      </c>
      <c r="B3" s="3" t="s">
        <v>66</v>
      </c>
      <c r="C3" s="31" t="s">
        <v>67</v>
      </c>
      <c r="D3" s="31" t="s">
        <v>68</v>
      </c>
      <c r="E3" s="3" t="s">
        <v>69</v>
      </c>
      <c r="F3" s="3" t="s">
        <v>70</v>
      </c>
    </row>
    <row r="4" ht="38" customHeight="1" spans="1:7">
      <c r="A4" s="32">
        <v>101</v>
      </c>
      <c r="B4" s="32" t="s">
        <v>71</v>
      </c>
      <c r="C4" s="32" t="s">
        <v>72</v>
      </c>
      <c r="D4" s="33" t="s">
        <v>72</v>
      </c>
      <c r="E4" s="33"/>
      <c r="F4" s="33"/>
      <c r="G4" s="34"/>
    </row>
    <row r="5" ht="38" customHeight="1" spans="1:7">
      <c r="A5" s="32" t="s">
        <v>73</v>
      </c>
      <c r="B5" s="32" t="s">
        <v>74</v>
      </c>
      <c r="C5" s="32"/>
      <c r="D5" s="33"/>
      <c r="E5" s="33"/>
      <c r="F5" s="33"/>
      <c r="G5" s="34"/>
    </row>
    <row r="6" ht="38" customHeight="1" spans="1:7">
      <c r="A6" s="32" t="s">
        <v>75</v>
      </c>
      <c r="B6" s="32" t="s">
        <v>76</v>
      </c>
      <c r="C6" s="32" t="s">
        <v>77</v>
      </c>
      <c r="D6" s="33">
        <v>1</v>
      </c>
      <c r="E6" s="35">
        <f>(工程量清单汇总表!D5+工程量清单汇总表!D6+工程量清单汇总表!D7+工程量清单汇总表!D8+工程量清单汇总表!D9+工程量清单汇总表!D10)*0.004+3000</f>
        <v>4905.563056</v>
      </c>
      <c r="F6" s="36">
        <f>D6*E6</f>
        <v>4905.563056</v>
      </c>
      <c r="G6" s="34"/>
    </row>
    <row r="7" ht="38" customHeight="1" spans="1:7">
      <c r="A7" s="32">
        <v>102</v>
      </c>
      <c r="B7" s="32" t="s">
        <v>78</v>
      </c>
      <c r="C7" s="32"/>
      <c r="D7" s="33"/>
      <c r="E7" s="36"/>
      <c r="F7" s="36"/>
      <c r="G7" s="34"/>
    </row>
    <row r="8" ht="38" customHeight="1" spans="1:7">
      <c r="A8" s="32" t="s">
        <v>79</v>
      </c>
      <c r="B8" s="32" t="s">
        <v>78</v>
      </c>
      <c r="C8" s="32"/>
      <c r="D8" s="33"/>
      <c r="E8" s="36"/>
      <c r="F8" s="36"/>
      <c r="G8" s="34"/>
    </row>
    <row r="9" ht="38" customHeight="1" spans="1:7">
      <c r="A9" s="32" t="s">
        <v>80</v>
      </c>
      <c r="B9" s="32" t="s">
        <v>81</v>
      </c>
      <c r="C9" s="32" t="s">
        <v>77</v>
      </c>
      <c r="D9" s="33">
        <v>1</v>
      </c>
      <c r="E9" s="36">
        <v>900</v>
      </c>
      <c r="F9" s="36">
        <f t="shared" ref="F7:F14" si="0">D9*E9</f>
        <v>900</v>
      </c>
      <c r="G9" s="34"/>
    </row>
    <row r="10" ht="38" customHeight="1" spans="1:7">
      <c r="A10" s="32" t="s">
        <v>82</v>
      </c>
      <c r="B10" s="32" t="s">
        <v>83</v>
      </c>
      <c r="C10" s="32" t="s">
        <v>77</v>
      </c>
      <c r="D10" s="33">
        <v>1</v>
      </c>
      <c r="E10" s="36">
        <v>540</v>
      </c>
      <c r="F10" s="36">
        <f t="shared" si="0"/>
        <v>540</v>
      </c>
      <c r="G10" s="34"/>
    </row>
    <row r="11" ht="44" customHeight="1" spans="1:7">
      <c r="A11" s="32" t="s">
        <v>84</v>
      </c>
      <c r="B11" s="32" t="s">
        <v>85</v>
      </c>
      <c r="C11" s="32" t="s">
        <v>77</v>
      </c>
      <c r="D11" s="33">
        <v>1</v>
      </c>
      <c r="E11" s="35">
        <f>(工程量清单汇总表!D5+工程量清单汇总表!D6+工程量清单汇总表!D7+工程量清单汇总表!D8+工程量清单汇总表!D9+工程量清单汇总表!D10)*0.015</f>
        <v>7145.86146</v>
      </c>
      <c r="F11" s="36">
        <f t="shared" si="0"/>
        <v>7145.86146</v>
      </c>
      <c r="G11" s="34"/>
    </row>
    <row r="12" ht="38" customHeight="1" spans="1:7">
      <c r="A12" s="32">
        <v>104</v>
      </c>
      <c r="B12" s="32" t="s">
        <v>86</v>
      </c>
      <c r="C12" s="32"/>
      <c r="D12" s="33"/>
      <c r="E12" s="36"/>
      <c r="F12" s="36"/>
      <c r="G12" s="34"/>
    </row>
    <row r="13" ht="38" customHeight="1" spans="1:7">
      <c r="A13" s="32" t="s">
        <v>87</v>
      </c>
      <c r="B13" s="32" t="s">
        <v>86</v>
      </c>
      <c r="C13" s="32" t="s">
        <v>77</v>
      </c>
      <c r="D13" s="33">
        <v>1</v>
      </c>
      <c r="E13" s="36">
        <v>2700</v>
      </c>
      <c r="F13" s="36">
        <f t="shared" si="0"/>
        <v>2700</v>
      </c>
      <c r="G13" s="34"/>
    </row>
    <row r="14" ht="38" customHeight="1" spans="1:6">
      <c r="A14" s="32"/>
      <c r="B14" s="37"/>
      <c r="C14" s="32"/>
      <c r="D14" s="33"/>
      <c r="E14" s="36"/>
      <c r="F14" s="36"/>
    </row>
    <row r="15" ht="35" customHeight="1" spans="1:6">
      <c r="A15" s="38" t="s">
        <v>88</v>
      </c>
      <c r="B15" s="39"/>
      <c r="C15" s="39"/>
      <c r="D15" s="40"/>
      <c r="E15" s="41"/>
      <c r="F15" s="41">
        <f>SUM(F4:F14)</f>
        <v>16191.424516</v>
      </c>
    </row>
  </sheetData>
  <mergeCells count="3">
    <mergeCell ref="A1:F1"/>
    <mergeCell ref="A2:F2"/>
    <mergeCell ref="A15:D15"/>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5"/>
  <sheetViews>
    <sheetView workbookViewId="0">
      <selection activeCell="A2" sqref="A2:F2"/>
    </sheetView>
  </sheetViews>
  <sheetFormatPr defaultColWidth="9" defaultRowHeight="13.5" outlineLevelCol="5"/>
  <cols>
    <col min="2" max="2" width="27.8833333333333" customWidth="1"/>
    <col min="3" max="3" width="8.5" customWidth="1"/>
    <col min="4" max="4" width="10.3833333333333" customWidth="1"/>
    <col min="5" max="6" width="11.6333333333333" customWidth="1"/>
  </cols>
  <sheetData>
    <row r="1" ht="20.25" spans="1:6">
      <c r="A1" s="15" t="s">
        <v>89</v>
      </c>
      <c r="B1" s="16"/>
      <c r="C1" s="16"/>
      <c r="D1" s="16"/>
      <c r="E1" s="16"/>
      <c r="F1" s="16"/>
    </row>
    <row r="2" ht="27" customHeight="1" spans="1:6">
      <c r="A2" s="17" t="s">
        <v>90</v>
      </c>
      <c r="B2" s="18"/>
      <c r="C2" s="18"/>
      <c r="D2" s="18"/>
      <c r="E2" s="18"/>
      <c r="F2" s="18"/>
    </row>
    <row r="3" ht="27" customHeight="1" spans="1:6">
      <c r="A3" s="3" t="s">
        <v>65</v>
      </c>
      <c r="B3" s="3" t="s">
        <v>66</v>
      </c>
      <c r="C3" s="3" t="s">
        <v>67</v>
      </c>
      <c r="D3" s="3" t="s">
        <v>68</v>
      </c>
      <c r="E3" s="3" t="s">
        <v>69</v>
      </c>
      <c r="F3" s="3" t="s">
        <v>70</v>
      </c>
    </row>
    <row r="4" ht="28" customHeight="1" spans="1:6">
      <c r="A4" s="19">
        <v>202</v>
      </c>
      <c r="B4" s="10" t="s">
        <v>91</v>
      </c>
      <c r="C4" s="19"/>
      <c r="D4" s="20"/>
      <c r="E4" s="21"/>
      <c r="F4" s="21"/>
    </row>
    <row r="5" ht="33" customHeight="1" spans="1:6">
      <c r="A5" s="4" t="s">
        <v>92</v>
      </c>
      <c r="B5" s="10" t="s">
        <v>93</v>
      </c>
      <c r="C5" s="19"/>
      <c r="D5" s="20"/>
      <c r="E5" s="21"/>
      <c r="F5" s="21"/>
    </row>
    <row r="6" ht="26" customHeight="1" spans="1:6">
      <c r="A6" s="10" t="s">
        <v>75</v>
      </c>
      <c r="B6" s="10" t="s">
        <v>94</v>
      </c>
      <c r="C6" s="10" t="s">
        <v>95</v>
      </c>
      <c r="D6" s="10">
        <f>71.7+12+20*1*0.2</f>
        <v>87.7</v>
      </c>
      <c r="E6" s="21">
        <v>102.58</v>
      </c>
      <c r="F6" s="21">
        <f>D6*E6</f>
        <v>8996.266</v>
      </c>
    </row>
    <row r="7" ht="26" customHeight="1" spans="1:6">
      <c r="A7" s="12" t="s">
        <v>96</v>
      </c>
      <c r="B7" s="10" t="s">
        <v>97</v>
      </c>
      <c r="C7" s="10" t="s">
        <v>98</v>
      </c>
      <c r="D7" s="10">
        <f>36</f>
        <v>36</v>
      </c>
      <c r="E7" s="21">
        <v>7.31</v>
      </c>
      <c r="F7" s="21">
        <f>D7*E7</f>
        <v>263.16</v>
      </c>
    </row>
    <row r="8" ht="25" customHeight="1" spans="1:6">
      <c r="A8" s="10" t="s">
        <v>99</v>
      </c>
      <c r="B8" s="10" t="s">
        <v>100</v>
      </c>
      <c r="C8" s="10"/>
      <c r="D8" s="10"/>
      <c r="E8" s="21"/>
      <c r="F8" s="21"/>
    </row>
    <row r="9" ht="25" customHeight="1" spans="1:6">
      <c r="A9" s="10" t="s">
        <v>101</v>
      </c>
      <c r="B9" s="10" t="s">
        <v>102</v>
      </c>
      <c r="C9" s="10"/>
      <c r="D9" s="10"/>
      <c r="E9" s="21"/>
      <c r="F9" s="21"/>
    </row>
    <row r="10" ht="37" customHeight="1" spans="1:6">
      <c r="A10" s="10" t="s">
        <v>75</v>
      </c>
      <c r="B10" s="10" t="s">
        <v>103</v>
      </c>
      <c r="C10" s="10" t="s">
        <v>95</v>
      </c>
      <c r="D10" s="11">
        <v>21.5</v>
      </c>
      <c r="E10" s="21">
        <v>33.89</v>
      </c>
      <c r="F10" s="21">
        <f>D10*E10</f>
        <v>728.635</v>
      </c>
    </row>
    <row r="11" ht="37" customHeight="1" spans="1:6">
      <c r="A11" s="10" t="s">
        <v>104</v>
      </c>
      <c r="B11" s="10" t="s">
        <v>105</v>
      </c>
      <c r="C11" s="10"/>
      <c r="D11" s="10"/>
      <c r="E11" s="21"/>
      <c r="F11" s="21"/>
    </row>
    <row r="12" ht="37" customHeight="1" spans="1:6">
      <c r="A12" s="10" t="s">
        <v>106</v>
      </c>
      <c r="B12" s="10" t="s">
        <v>107</v>
      </c>
      <c r="C12" s="10"/>
      <c r="D12" s="10"/>
      <c r="E12" s="21"/>
      <c r="F12" s="21"/>
    </row>
    <row r="13" ht="37" customHeight="1" spans="1:6">
      <c r="A13" s="10" t="s">
        <v>108</v>
      </c>
      <c r="B13" s="10" t="s">
        <v>109</v>
      </c>
      <c r="C13" s="10"/>
      <c r="D13" s="10"/>
      <c r="E13" s="21"/>
      <c r="F13" s="21"/>
    </row>
    <row r="14" ht="37" customHeight="1" spans="1:6">
      <c r="A14" s="10" t="s">
        <v>110</v>
      </c>
      <c r="B14" s="10" t="s">
        <v>111</v>
      </c>
      <c r="C14" s="10" t="s">
        <v>98</v>
      </c>
      <c r="D14" s="10">
        <v>90</v>
      </c>
      <c r="E14" s="21">
        <v>18.6</v>
      </c>
      <c r="F14" s="21">
        <f>D14*E14</f>
        <v>1674</v>
      </c>
    </row>
    <row r="15" ht="27" customHeight="1" spans="1:6">
      <c r="A15" s="22" t="s">
        <v>112</v>
      </c>
      <c r="B15" s="22"/>
      <c r="C15" s="22"/>
      <c r="D15" s="22"/>
      <c r="E15" s="23"/>
      <c r="F15" s="23">
        <f>SUM(F4:F14)</f>
        <v>11662.061</v>
      </c>
    </row>
  </sheetData>
  <mergeCells count="3">
    <mergeCell ref="A1:F1"/>
    <mergeCell ref="A2:F2"/>
    <mergeCell ref="A15:D15"/>
  </mergeCells>
  <pageMargins left="0.550694444444444" right="0.629861111111111" top="0.75" bottom="0.75" header="0.3" footer="0.3"/>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workbookViewId="0">
      <selection activeCell="A2" sqref="A2:F2"/>
    </sheetView>
  </sheetViews>
  <sheetFormatPr defaultColWidth="9" defaultRowHeight="13.5" outlineLevelCol="5"/>
  <cols>
    <col min="2" max="2" width="26.75" customWidth="1"/>
    <col min="3" max="3" width="8.875" customWidth="1"/>
    <col min="4" max="4" width="11.25" customWidth="1"/>
    <col min="5" max="5" width="12.375" customWidth="1"/>
    <col min="6" max="6" width="17.75" customWidth="1"/>
    <col min="8" max="8" width="10.3833333333333"/>
  </cols>
  <sheetData>
    <row r="1" ht="39" customHeight="1" spans="1:6">
      <c r="A1" s="1" t="s">
        <v>113</v>
      </c>
      <c r="B1" s="1"/>
      <c r="C1" s="1"/>
      <c r="D1" s="1"/>
      <c r="E1" s="1"/>
      <c r="F1" s="1"/>
    </row>
    <row r="2" ht="32" customHeight="1" spans="1:6">
      <c r="A2" s="2" t="s">
        <v>114</v>
      </c>
      <c r="B2" s="2"/>
      <c r="C2" s="2"/>
      <c r="D2" s="2"/>
      <c r="E2" s="2"/>
      <c r="F2" s="2"/>
    </row>
    <row r="3" ht="16" customHeight="1" spans="1:6">
      <c r="A3" s="3" t="s">
        <v>65</v>
      </c>
      <c r="B3" s="3" t="s">
        <v>66</v>
      </c>
      <c r="C3" s="3" t="s">
        <v>67</v>
      </c>
      <c r="D3" s="3" t="s">
        <v>68</v>
      </c>
      <c r="E3" s="3" t="s">
        <v>69</v>
      </c>
      <c r="F3" s="3" t="s">
        <v>70</v>
      </c>
    </row>
    <row r="4" ht="24" customHeight="1" spans="1:6">
      <c r="A4" s="10">
        <v>308</v>
      </c>
      <c r="B4" s="10" t="s">
        <v>115</v>
      </c>
      <c r="C4" s="10"/>
      <c r="D4" s="10"/>
      <c r="E4" s="10"/>
      <c r="F4" s="7"/>
    </row>
    <row r="5" ht="22" customHeight="1" spans="1:6">
      <c r="A5" s="10" t="s">
        <v>116</v>
      </c>
      <c r="B5" s="10" t="s">
        <v>117</v>
      </c>
      <c r="C5" s="10" t="s">
        <v>98</v>
      </c>
      <c r="D5" s="10">
        <f>215.2*12*2+36*2</f>
        <v>5236.8</v>
      </c>
      <c r="E5" s="10">
        <v>2.87</v>
      </c>
      <c r="F5" s="7">
        <f>D5*E5</f>
        <v>15029.616</v>
      </c>
    </row>
    <row r="6" ht="16" customHeight="1" spans="1:6">
      <c r="A6" s="10" t="s">
        <v>118</v>
      </c>
      <c r="B6" s="10" t="s">
        <v>119</v>
      </c>
      <c r="C6" s="10" t="s">
        <v>98</v>
      </c>
      <c r="D6" s="11">
        <v>433.4</v>
      </c>
      <c r="E6" s="10">
        <v>22.5</v>
      </c>
      <c r="F6" s="7">
        <f t="shared" ref="F6:F21" si="0">D6*E6</f>
        <v>9751.5</v>
      </c>
    </row>
    <row r="7" spans="1:6">
      <c r="A7" s="10" t="s">
        <v>120</v>
      </c>
      <c r="B7" s="10" t="s">
        <v>121</v>
      </c>
      <c r="C7" s="10"/>
      <c r="D7" s="10"/>
      <c r="E7" s="10"/>
      <c r="F7" s="7"/>
    </row>
    <row r="8" spans="1:6">
      <c r="A8" s="10" t="s">
        <v>122</v>
      </c>
      <c r="B8" s="10" t="s">
        <v>123</v>
      </c>
      <c r="C8" s="10"/>
      <c r="D8" s="10"/>
      <c r="E8" s="10"/>
      <c r="F8" s="7"/>
    </row>
    <row r="9" spans="1:6">
      <c r="A9" s="10" t="s">
        <v>75</v>
      </c>
      <c r="B9" s="10" t="s">
        <v>124</v>
      </c>
      <c r="C9" s="10" t="s">
        <v>98</v>
      </c>
      <c r="D9" s="10">
        <f>215.2*12+36+10</f>
        <v>2628.4</v>
      </c>
      <c r="E9" s="10">
        <v>45.01</v>
      </c>
      <c r="F9" s="7">
        <f t="shared" si="0"/>
        <v>118304.284</v>
      </c>
    </row>
    <row r="10" spans="1:6">
      <c r="A10" s="10" t="s">
        <v>125</v>
      </c>
      <c r="B10" s="10" t="s">
        <v>126</v>
      </c>
      <c r="C10" s="10"/>
      <c r="D10" s="10"/>
      <c r="E10" s="10"/>
      <c r="F10" s="7"/>
    </row>
    <row r="11" spans="1:6">
      <c r="A11" s="10" t="s">
        <v>75</v>
      </c>
      <c r="B11" s="10" t="s">
        <v>127</v>
      </c>
      <c r="C11" s="10" t="s">
        <v>98</v>
      </c>
      <c r="D11" s="10">
        <f>215.2*12+36+10</f>
        <v>2628.4</v>
      </c>
      <c r="E11" s="10">
        <v>72.08</v>
      </c>
      <c r="F11" s="7">
        <f t="shared" si="0"/>
        <v>189455.072</v>
      </c>
    </row>
    <row r="12" spans="1:6">
      <c r="A12" s="10" t="s">
        <v>128</v>
      </c>
      <c r="B12" s="10" t="s">
        <v>129</v>
      </c>
      <c r="C12" s="10"/>
      <c r="D12" s="10"/>
      <c r="E12" s="10"/>
      <c r="F12" s="7"/>
    </row>
    <row r="13" spans="1:6">
      <c r="A13" s="10" t="s">
        <v>130</v>
      </c>
      <c r="B13" s="10" t="s">
        <v>129</v>
      </c>
      <c r="C13" s="10"/>
      <c r="D13" s="10"/>
      <c r="E13" s="10"/>
      <c r="F13" s="7"/>
    </row>
    <row r="14" spans="1:6">
      <c r="A14" s="10" t="s">
        <v>75</v>
      </c>
      <c r="B14" s="10" t="s">
        <v>131</v>
      </c>
      <c r="C14" s="10" t="s">
        <v>95</v>
      </c>
      <c r="D14" s="11">
        <v>21.5</v>
      </c>
      <c r="E14" s="10">
        <v>590.04</v>
      </c>
      <c r="F14" s="7">
        <f t="shared" si="0"/>
        <v>12685.86</v>
      </c>
    </row>
    <row r="15" spans="1:6">
      <c r="A15" s="10" t="s">
        <v>96</v>
      </c>
      <c r="B15" s="10" t="s">
        <v>132</v>
      </c>
      <c r="C15" s="10" t="s">
        <v>95</v>
      </c>
      <c r="D15" s="10">
        <f>71.7+12+20*1*0.2</f>
        <v>87.7</v>
      </c>
      <c r="E15" s="10">
        <v>600.57</v>
      </c>
      <c r="F15" s="7">
        <f t="shared" si="0"/>
        <v>52669.989</v>
      </c>
    </row>
    <row r="16" spans="1:6">
      <c r="A16" s="10" t="s">
        <v>133</v>
      </c>
      <c r="B16" s="10" t="s">
        <v>134</v>
      </c>
      <c r="C16" s="10"/>
      <c r="D16" s="10"/>
      <c r="E16" s="10"/>
      <c r="F16" s="7"/>
    </row>
    <row r="17" ht="36" spans="1:6">
      <c r="A17" s="12" t="s">
        <v>75</v>
      </c>
      <c r="B17" s="10" t="s">
        <v>135</v>
      </c>
      <c r="C17" s="10" t="s">
        <v>136</v>
      </c>
      <c r="D17" s="11">
        <f>302.7+75.8</f>
        <v>378.5</v>
      </c>
      <c r="E17" s="10">
        <v>10.7</v>
      </c>
      <c r="F17" s="7">
        <f t="shared" si="0"/>
        <v>4049.95</v>
      </c>
    </row>
    <row r="18" ht="36" spans="1:6">
      <c r="A18" s="10" t="s">
        <v>137</v>
      </c>
      <c r="B18" s="10" t="s">
        <v>138</v>
      </c>
      <c r="C18" s="10" t="s">
        <v>139</v>
      </c>
      <c r="D18" s="10">
        <v>866.8</v>
      </c>
      <c r="E18" s="10">
        <v>14.34</v>
      </c>
      <c r="F18" s="7">
        <f t="shared" si="0"/>
        <v>12429.912</v>
      </c>
    </row>
    <row r="19" spans="1:6">
      <c r="A19" s="10">
        <v>314</v>
      </c>
      <c r="B19" s="10" t="s">
        <v>140</v>
      </c>
      <c r="C19" s="10"/>
      <c r="D19" s="13"/>
      <c r="E19" s="10"/>
      <c r="F19" s="7"/>
    </row>
    <row r="20" spans="1:6">
      <c r="A20" s="10" t="s">
        <v>141</v>
      </c>
      <c r="B20" s="10" t="s">
        <v>142</v>
      </c>
      <c r="C20" s="10" t="s">
        <v>143</v>
      </c>
      <c r="D20" s="13">
        <v>3</v>
      </c>
      <c r="E20" s="10">
        <v>180</v>
      </c>
      <c r="F20" s="7">
        <f>D20*E20</f>
        <v>540</v>
      </c>
    </row>
    <row r="21" spans="1:6">
      <c r="A21" s="10"/>
      <c r="B21" s="10"/>
      <c r="C21" s="10"/>
      <c r="D21" s="10"/>
      <c r="E21" s="10"/>
      <c r="F21" s="7"/>
    </row>
    <row r="22" ht="18" customHeight="1" spans="1:6">
      <c r="A22" s="8" t="s">
        <v>144</v>
      </c>
      <c r="B22" s="8"/>
      <c r="C22" s="8"/>
      <c r="D22" s="8"/>
      <c r="E22" s="14"/>
      <c r="F22" s="14">
        <f>SUM(F4:F21)</f>
        <v>414916.183</v>
      </c>
    </row>
  </sheetData>
  <mergeCells count="3">
    <mergeCell ref="A1:F1"/>
    <mergeCell ref="A2:F2"/>
    <mergeCell ref="A22:D22"/>
  </mergeCells>
  <pageMargins left="0.75" right="0.75" top="1" bottom="1" header="0.5" footer="0.5"/>
  <pageSetup paperSize="9"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5"/>
  <sheetViews>
    <sheetView tabSelected="1" workbookViewId="0">
      <selection activeCell="G12" sqref="G12"/>
    </sheetView>
  </sheetViews>
  <sheetFormatPr defaultColWidth="9" defaultRowHeight="13.5" outlineLevelCol="5"/>
  <cols>
    <col min="2" max="2" width="34.1333333333333" customWidth="1"/>
    <col min="4" max="4" width="10.1083333333333" customWidth="1"/>
    <col min="5" max="6" width="15.1333333333333" customWidth="1"/>
    <col min="7" max="7" width="10.3833333333333"/>
    <col min="9" max="9" width="10.3833333333333"/>
  </cols>
  <sheetData>
    <row r="1" ht="39" customHeight="1" spans="1:6">
      <c r="A1" s="1" t="s">
        <v>145</v>
      </c>
      <c r="B1" s="1"/>
      <c r="C1" s="1"/>
      <c r="D1" s="1"/>
      <c r="E1" s="1"/>
      <c r="F1" s="1"/>
    </row>
    <row r="2" ht="32" customHeight="1" spans="1:6">
      <c r="A2" s="2" t="s">
        <v>146</v>
      </c>
      <c r="B2" s="2"/>
      <c r="C2" s="2"/>
      <c r="D2" s="2"/>
      <c r="E2" s="2"/>
      <c r="F2" s="2"/>
    </row>
    <row r="3" spans="1:6">
      <c r="A3" s="3" t="s">
        <v>65</v>
      </c>
      <c r="B3" s="3" t="s">
        <v>66</v>
      </c>
      <c r="C3" s="3" t="s">
        <v>67</v>
      </c>
      <c r="D3" s="3" t="s">
        <v>68</v>
      </c>
      <c r="E3" s="3" t="s">
        <v>69</v>
      </c>
      <c r="F3" s="3" t="s">
        <v>70</v>
      </c>
    </row>
    <row r="4" ht="27" customHeight="1" spans="1:6">
      <c r="A4" s="4" t="s">
        <v>147</v>
      </c>
      <c r="B4" s="4" t="s">
        <v>148</v>
      </c>
      <c r="C4" s="4"/>
      <c r="D4" s="4"/>
      <c r="E4" s="5"/>
      <c r="F4" s="5"/>
    </row>
    <row r="5" ht="24" customHeight="1" spans="1:6">
      <c r="A5" s="4" t="s">
        <v>149</v>
      </c>
      <c r="B5" s="4" t="s">
        <v>150</v>
      </c>
      <c r="C5" s="4" t="s">
        <v>151</v>
      </c>
      <c r="D5" s="4">
        <v>6</v>
      </c>
      <c r="E5" s="5">
        <v>976.5</v>
      </c>
      <c r="F5" s="5">
        <f>D5*E5</f>
        <v>5859</v>
      </c>
    </row>
    <row r="6" ht="35" customHeight="1" spans="1:6">
      <c r="A6" s="4" t="s">
        <v>152</v>
      </c>
      <c r="B6" s="4" t="s">
        <v>153</v>
      </c>
      <c r="C6" s="4" t="s">
        <v>151</v>
      </c>
      <c r="D6" s="6">
        <v>8</v>
      </c>
      <c r="E6" s="5">
        <v>1019.24</v>
      </c>
      <c r="F6" s="5">
        <f>D6*E6</f>
        <v>8153.92</v>
      </c>
    </row>
    <row r="7" ht="35" customHeight="1" spans="1:6">
      <c r="A7" s="4" t="s">
        <v>154</v>
      </c>
      <c r="B7" s="4" t="s">
        <v>155</v>
      </c>
      <c r="C7" s="4" t="s">
        <v>151</v>
      </c>
      <c r="D7" s="6">
        <v>4</v>
      </c>
      <c r="E7" s="5">
        <v>959.08</v>
      </c>
      <c r="F7" s="5">
        <f>D7*E7</f>
        <v>3836.32</v>
      </c>
    </row>
    <row r="8" ht="35" customHeight="1" spans="1:6">
      <c r="A8" s="4" t="s">
        <v>156</v>
      </c>
      <c r="B8" s="4" t="s">
        <v>157</v>
      </c>
      <c r="C8" s="4"/>
      <c r="D8" s="4"/>
      <c r="E8" s="7"/>
      <c r="F8" s="5"/>
    </row>
    <row r="9" ht="35" customHeight="1" spans="1:6">
      <c r="A9" s="4" t="s">
        <v>158</v>
      </c>
      <c r="B9" s="4" t="s">
        <v>159</v>
      </c>
      <c r="C9" s="4"/>
      <c r="D9" s="4"/>
      <c r="E9" s="7"/>
      <c r="F9" s="5"/>
    </row>
    <row r="10" ht="35" customHeight="1" spans="1:6">
      <c r="A10" s="4" t="s">
        <v>75</v>
      </c>
      <c r="B10" s="4" t="s">
        <v>159</v>
      </c>
      <c r="C10" s="4" t="s">
        <v>98</v>
      </c>
      <c r="D10" s="4">
        <v>588</v>
      </c>
      <c r="E10" s="7">
        <v>46.01</v>
      </c>
      <c r="F10" s="5">
        <f>D10*E10</f>
        <v>27053.88</v>
      </c>
    </row>
    <row r="11" ht="35" customHeight="1" spans="1:6">
      <c r="A11" s="4" t="s">
        <v>160</v>
      </c>
      <c r="B11" s="4" t="s">
        <v>161</v>
      </c>
      <c r="C11" s="4" t="s">
        <v>139</v>
      </c>
      <c r="D11" s="6">
        <v>20</v>
      </c>
      <c r="E11" s="7">
        <v>147.14</v>
      </c>
      <c r="F11" s="5">
        <f>D11*E11</f>
        <v>2942.8</v>
      </c>
    </row>
    <row r="12" ht="35" customHeight="1" spans="1:6">
      <c r="A12" s="4" t="s">
        <v>162</v>
      </c>
      <c r="B12" s="4" t="s">
        <v>163</v>
      </c>
      <c r="C12" s="4" t="s">
        <v>151</v>
      </c>
      <c r="D12" s="6">
        <v>22</v>
      </c>
      <c r="E12" s="7">
        <v>72</v>
      </c>
      <c r="F12" s="5">
        <f>D12*E12</f>
        <v>1584</v>
      </c>
    </row>
    <row r="13" ht="35" customHeight="1" spans="1:6">
      <c r="A13" s="4">
        <v>607</v>
      </c>
      <c r="B13" s="4" t="s">
        <v>164</v>
      </c>
      <c r="C13" s="4"/>
      <c r="D13" s="6"/>
      <c r="E13" s="7"/>
      <c r="F13" s="5"/>
    </row>
    <row r="14" ht="35" customHeight="1" spans="1:6">
      <c r="A14" s="4" t="s">
        <v>165</v>
      </c>
      <c r="B14" s="4" t="s">
        <v>166</v>
      </c>
      <c r="C14" s="4" t="s">
        <v>139</v>
      </c>
      <c r="D14" s="6">
        <v>20</v>
      </c>
      <c r="E14" s="7">
        <v>19.13</v>
      </c>
      <c r="F14" s="5">
        <f>D14*E14</f>
        <v>382.6</v>
      </c>
    </row>
    <row r="15" spans="1:6">
      <c r="A15" s="8" t="s">
        <v>167</v>
      </c>
      <c r="B15" s="8"/>
      <c r="C15" s="8"/>
      <c r="D15" s="8"/>
      <c r="E15" s="9"/>
      <c r="F15" s="9">
        <f>SUM(F5:F14)</f>
        <v>49812.52</v>
      </c>
    </row>
  </sheetData>
  <mergeCells count="3">
    <mergeCell ref="A1:F1"/>
    <mergeCell ref="A2:F2"/>
    <mergeCell ref="A15:D15"/>
  </mergeCells>
  <pageMargins left="0.75" right="0.75" top="1" bottom="1" header="0.5" footer="0.5"/>
  <pageSetup paperSize="9" scale="9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工程量清单说明</vt:lpstr>
      <vt:lpstr>工程量清单汇总表</vt:lpstr>
      <vt:lpstr>100章</vt:lpstr>
      <vt:lpstr>200章</vt:lpstr>
      <vt:lpstr>300章</vt:lpstr>
      <vt:lpstr>600章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雯子</cp:lastModifiedBy>
  <dcterms:created xsi:type="dcterms:W3CDTF">2023-05-12T11:15:00Z</dcterms:created>
  <dcterms:modified xsi:type="dcterms:W3CDTF">2025-09-04T08:43:32Z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E338AE7E9AF54EEF82BA01F33C467AF8_12</vt:lpwstr>
  </property>
</Properties>
</file>